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calculator" sheetId="2" r:id="rId5"/>
  </sheets>
  <definedNames/>
  <calcPr/>
  <extLst>
    <ext uri="GoogleSheetsCustomDataVersion1">
      <go:sheetsCustomData xmlns:go="http://customooxmlschemas.google.com/" r:id="rId6" roundtripDataSignature="AMtx7miIPg22qkBeOPOZE5H/59LFCTNC4A=="/>
    </ext>
  </extLst>
</workbook>
</file>

<file path=xl/sharedStrings.xml><?xml version="1.0" encoding="utf-8"?>
<sst xmlns="http://schemas.openxmlformats.org/spreadsheetml/2006/main" count="57" uniqueCount="48">
  <si>
    <t>CREATED BY</t>
  </si>
  <si>
    <t>HOW TO USE THIS CALCULATOR</t>
  </si>
  <si>
    <t>1) Fill-in the grey-cells to make the calculation</t>
  </si>
  <si>
    <t>2) Save or Print the calculator for use</t>
  </si>
  <si>
    <t>DISCLAIMER</t>
  </si>
  <si>
    <t>This document is for illustrative purposes only. Please check with your legal counsel before use.</t>
  </si>
  <si>
    <t>COST OF EMPLOYEE TURNOVER CALCULATOR</t>
  </si>
  <si>
    <t>CURRENT EMPLOYEE COST</t>
  </si>
  <si>
    <t>COST</t>
  </si>
  <si>
    <t>NOTES</t>
  </si>
  <si>
    <t>Annual Base Salary</t>
  </si>
  <si>
    <t>Annual Benefits Cost</t>
  </si>
  <si>
    <t>Estimated at 30% of base salary</t>
  </si>
  <si>
    <t>Daily Cost (Salary + Benefits)</t>
  </si>
  <si>
    <t>Based on 235 working days</t>
  </si>
  <si>
    <t>VACANCY COSTS / LOSS OF PRODUCTIVITY FROM OTHER EMPLOYEES FILLING IN FOR THE VACANT POSITION</t>
  </si>
  <si>
    <t>Daily Cost of Covering for the Position</t>
  </si>
  <si>
    <t>assumed, at 37% of Daily Cost for departing employee</t>
  </si>
  <si>
    <t># of Days Position Vacant</t>
  </si>
  <si>
    <t>Total Cost to "Cover" Position</t>
  </si>
  <si>
    <t>SEPERATION COST &amp; COST TO HIRE REPLACEMENT</t>
  </si>
  <si>
    <t>HR or Hiring Manager Salary</t>
  </si>
  <si>
    <t>HR or Hiring Manager Hourly Rate</t>
  </si>
  <si>
    <t>Based on 235 working days &amp; 7.5hrs per day</t>
  </si>
  <si>
    <t>Departing Employee - Exit Interview Cost</t>
  </si>
  <si>
    <t>assumed, 3hrs of HR managed consumed</t>
  </si>
  <si>
    <t>Departing Employee - Other Seperation Costs</t>
  </si>
  <si>
    <t>New Hire - Resume Screening (Hours)</t>
  </si>
  <si>
    <t>New Hire - Interviews (Hours)</t>
  </si>
  <si>
    <t>Total Hours to Fill Position</t>
  </si>
  <si>
    <t>New Hire - Advertising Costs</t>
  </si>
  <si>
    <t>New Hire - Other Admin Costs</t>
  </si>
  <si>
    <t>Separation Cost &amp; Cost to Hire Replacement</t>
  </si>
  <si>
    <t xml:space="preserve"> NEW HIRE TRAINING COST</t>
  </si>
  <si>
    <t>Mentor or Manager Salary</t>
  </si>
  <si>
    <t>Mentor or Manager Onboarding Daily Rate</t>
  </si>
  <si>
    <t>Total Training Days Consumed</t>
  </si>
  <si>
    <t>Other Training Costs</t>
  </si>
  <si>
    <t>Total New Hire Training Cost</t>
  </si>
  <si>
    <t>DAYS TO PREVIOUS PRODUCTIVITY</t>
  </si>
  <si>
    <t>Daily Employee Cost</t>
  </si>
  <si>
    <t>Daily Cost of new hire at same rate as departing employee</t>
  </si>
  <si>
    <t>Days to 100% Productivity</t>
  </si>
  <si>
    <t>Productivity Loss Cost</t>
  </si>
  <si>
    <t>Prior to reaching 100%, assume individual performs at 50% of replaced employee</t>
  </si>
  <si>
    <t>CALCULATION FORMULA =
(based on 90 day vacancy)</t>
  </si>
  <si>
    <t>[Cost to "Cover" Position + Cost to Hire Replacement + Vacancy Costs + New Hire Training Cost + Productivity Loss Cost]</t>
  </si>
  <si>
    <t>TOTAL COST OF TURNOVER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</si>
</sst>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-409] #,##0.00"/>
  </numFmts>
  <fonts count="15">
    <font>
      <sz val="12.0"/>
      <color rgb="FF000000"/>
      <name val="Calibri"/>
      <scheme val="minor"/>
    </font>
    <font>
      <sz val="12.0"/>
      <color rgb="FF000000"/>
      <name val="Calibri"/>
    </font>
    <font>
      <b/>
      <sz val="18.0"/>
      <color rgb="FFFFFFFF"/>
      <name val="Helvetica Neue"/>
    </font>
    <font>
      <sz val="20.0"/>
      <color rgb="FF000000"/>
      <name val="Calibri"/>
    </font>
    <font>
      <sz val="19.0"/>
      <color rgb="FF000000"/>
      <name val="Calibri"/>
    </font>
    <font>
      <sz val="17.0"/>
      <color rgb="FF000000"/>
      <name val="Calibri"/>
    </font>
    <font>
      <b/>
      <sz val="24.0"/>
      <color rgb="FFFFFFFF"/>
      <name val="Helvetica Neue"/>
    </font>
    <font/>
    <font>
      <b/>
      <sz val="14.0"/>
      <color rgb="FFFFFFFF"/>
      <name val="Calibri"/>
    </font>
    <font>
      <sz val="14.0"/>
      <color rgb="FF000000"/>
      <name val="Calibri"/>
    </font>
    <font>
      <i/>
      <sz val="14.0"/>
      <color rgb="FF000000"/>
      <name val="Calibri"/>
    </font>
    <font>
      <b/>
      <sz val="14.0"/>
      <color rgb="FF000000"/>
      <name val="Calibri"/>
    </font>
    <font>
      <b/>
      <i/>
      <sz val="14.0"/>
      <color rgb="FF000000"/>
      <name val="Calibri"/>
    </font>
    <font>
      <b/>
      <sz val="16.0"/>
      <color rgb="FF000000"/>
      <name val="Helvetica Neue"/>
    </font>
    <font>
      <b/>
      <sz val="14.0"/>
      <color rgb="FF000000"/>
      <name val="Helvetica Neue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2A6F0"/>
        <bgColor rgb="FF32A6F0"/>
      </patternFill>
    </fill>
    <fill>
      <patternFill patternType="solid">
        <fgColor rgb="FFD8D8D8"/>
        <bgColor rgb="FFD8D8D8"/>
      </patternFill>
    </fill>
    <fill>
      <patternFill patternType="solid">
        <fgColor rgb="FFE2F4FE"/>
        <bgColor rgb="FFE2F4FE"/>
      </patternFill>
    </fill>
    <fill>
      <patternFill patternType="solid">
        <fgColor rgb="FFF2F2F2"/>
        <bgColor rgb="FFF2F2F2"/>
      </patternFill>
    </fill>
  </fills>
  <borders count="35">
    <border/>
    <border>
      <left style="thin">
        <color rgb="FFAAAAAA"/>
      </left>
      <right/>
      <top style="thin">
        <color rgb="FFAAAAAA"/>
      </top>
      <bottom/>
    </border>
    <border>
      <left/>
      <right/>
      <top style="thin">
        <color rgb="FFAAAAAA"/>
      </top>
      <bottom/>
    </border>
    <border>
      <left/>
      <right style="thin">
        <color rgb="FFAAAAAA"/>
      </right>
      <top style="thin">
        <color rgb="FFAAAAAA"/>
      </top>
      <bottom/>
    </border>
    <border>
      <left style="thin">
        <color rgb="FFAAAAAA"/>
      </left>
      <right/>
      <top/>
      <bottom/>
    </border>
    <border>
      <left/>
      <right/>
      <top/>
      <bottom style="thin">
        <color rgb="FF000000"/>
      </bottom>
    </border>
    <border>
      <left/>
      <right/>
      <top/>
      <bottom/>
    </border>
    <border>
      <left/>
      <right style="thin">
        <color rgb="FFAAAAAA"/>
      </right>
      <top/>
      <bottom/>
    </border>
    <border>
      <left style="thin">
        <color rgb="FFAAAAAA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AAAAAA"/>
      </left>
      <right/>
      <top/>
      <bottom style="thin">
        <color rgb="FFAAAAAA"/>
      </bottom>
    </border>
    <border>
      <left/>
      <right/>
      <top/>
      <bottom style="thin">
        <color rgb="FFAAAAAA"/>
      </bottom>
    </border>
    <border>
      <left/>
      <right style="thin">
        <color rgb="FFAAAAAA"/>
      </right>
      <top/>
      <bottom style="thin">
        <color rgb="FFAAAAAA"/>
      </bottom>
    </border>
    <border>
      <left/>
      <right/>
      <top style="thin">
        <color rgb="FFAAAAAA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AAAAAA"/>
      </right>
      <top/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AAAAAA"/>
      </left>
      <right style="thin">
        <color rgb="FF000000"/>
      </right>
      <top/>
      <bottom style="thin">
        <color rgb="FFAAAAAA"/>
      </bottom>
    </border>
    <border>
      <left style="thin">
        <color rgb="FF000000"/>
      </left>
      <right style="thin">
        <color rgb="FFAAAAAA"/>
      </right>
      <top/>
      <bottom style="thin">
        <color rgb="FFAAAAAA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1" numFmtId="0" xfId="0" applyAlignment="1" applyBorder="1" applyFont="1">
      <alignment vertical="bottom"/>
    </xf>
    <xf borderId="3" fillId="2" fontId="1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4" fillId="2" fontId="1" numFmtId="0" xfId="0" applyAlignment="1" applyBorder="1" applyFont="1">
      <alignment vertical="bottom"/>
    </xf>
    <xf borderId="5" fillId="2" fontId="1" numFmtId="0" xfId="0" applyAlignment="1" applyBorder="1" applyFont="1">
      <alignment vertical="bottom"/>
    </xf>
    <xf borderId="6" fillId="2" fontId="1" numFmtId="0" xfId="0" applyAlignment="1" applyBorder="1" applyFont="1">
      <alignment vertical="bottom"/>
    </xf>
    <xf borderId="7" fillId="2" fontId="1" numFmtId="0" xfId="0" applyAlignment="1" applyBorder="1" applyFont="1">
      <alignment vertical="bottom"/>
    </xf>
    <xf borderId="8" fillId="2" fontId="1" numFmtId="0" xfId="0" applyAlignment="1" applyBorder="1" applyFont="1">
      <alignment vertical="bottom"/>
    </xf>
    <xf borderId="9" fillId="3" fontId="2" numFmtId="49" xfId="0" applyAlignment="1" applyBorder="1" applyFill="1" applyFont="1" applyNumberFormat="1">
      <alignment horizontal="center" vertical="center"/>
    </xf>
    <xf borderId="10" fillId="2" fontId="1" numFmtId="0" xfId="0" applyAlignment="1" applyBorder="1" applyFont="1">
      <alignment vertical="bottom"/>
    </xf>
    <xf borderId="11" fillId="2" fontId="1" numFmtId="0" xfId="0" applyAlignment="1" applyBorder="1" applyFont="1">
      <alignment vertical="bottom"/>
    </xf>
    <xf borderId="5" fillId="2" fontId="3" numFmtId="0" xfId="0" applyAlignment="1" applyBorder="1" applyFont="1">
      <alignment horizontal="center" vertical="bottom"/>
    </xf>
    <xf borderId="6" fillId="2" fontId="4" numFmtId="49" xfId="0" applyAlignment="1" applyBorder="1" applyFont="1" applyNumberFormat="1">
      <alignment vertical="bottom"/>
    </xf>
    <xf borderId="6" fillId="2" fontId="5" numFmtId="49" xfId="0" applyAlignment="1" applyBorder="1" applyFont="1" applyNumberFormat="1">
      <alignment vertical="bottom"/>
    </xf>
    <xf borderId="12" fillId="3" fontId="2" numFmtId="49" xfId="0" applyAlignment="1" applyBorder="1" applyFont="1" applyNumberFormat="1">
      <alignment horizontal="center" vertical="center"/>
    </xf>
    <xf borderId="13" fillId="2" fontId="1" numFmtId="0" xfId="0" applyAlignment="1" applyBorder="1" applyFont="1">
      <alignment vertical="bottom"/>
    </xf>
    <xf borderId="14" fillId="2" fontId="1" numFmtId="49" xfId="0" applyAlignment="1" applyBorder="1" applyFont="1" applyNumberFormat="1">
      <alignment horizontal="center" shrinkToFit="0" vertical="bottom" wrapText="1"/>
    </xf>
    <xf borderId="14" fillId="2" fontId="1" numFmtId="0" xfId="0" applyAlignment="1" applyBorder="1" applyFont="1">
      <alignment vertical="bottom"/>
    </xf>
    <xf borderId="15" fillId="2" fontId="1" numFmtId="0" xfId="0" applyAlignment="1" applyBorder="1" applyFont="1">
      <alignment vertical="bottom"/>
    </xf>
    <xf borderId="1" fillId="2" fontId="1" numFmtId="0" xfId="0" applyAlignment="1" applyBorder="1" applyFont="1">
      <alignment vertical="center"/>
    </xf>
    <xf borderId="16" fillId="2" fontId="1" numFmtId="0" xfId="0" applyAlignment="1" applyBorder="1" applyFont="1">
      <alignment vertical="center"/>
    </xf>
    <xf borderId="3" fillId="2" fontId="1" numFmtId="0" xfId="0" applyAlignment="1" applyBorder="1" applyFont="1">
      <alignment vertical="center"/>
    </xf>
    <xf borderId="8" fillId="2" fontId="1" numFmtId="0" xfId="0" applyAlignment="1" applyBorder="1" applyFont="1">
      <alignment vertical="center"/>
    </xf>
    <xf borderId="17" fillId="3" fontId="6" numFmtId="49" xfId="0" applyAlignment="1" applyBorder="1" applyFont="1" applyNumberFormat="1">
      <alignment horizontal="center" vertical="center"/>
    </xf>
    <xf borderId="18" fillId="0" fontId="7" numFmtId="0" xfId="0" applyBorder="1" applyFont="1"/>
    <xf borderId="19" fillId="0" fontId="7" numFmtId="0" xfId="0" applyBorder="1" applyFont="1"/>
    <xf borderId="20" fillId="2" fontId="1" numFmtId="0" xfId="0" applyAlignment="1" applyBorder="1" applyFont="1">
      <alignment vertical="center"/>
    </xf>
    <xf borderId="4" fillId="2" fontId="1" numFmtId="0" xfId="0" applyAlignment="1" applyBorder="1" applyFont="1">
      <alignment vertical="center"/>
    </xf>
    <xf borderId="21" fillId="2" fontId="1" numFmtId="0" xfId="0" applyAlignment="1" applyBorder="1" applyFont="1">
      <alignment vertical="center"/>
    </xf>
    <xf borderId="21" fillId="2" fontId="1" numFmtId="164" xfId="0" applyAlignment="1" applyBorder="1" applyFont="1" applyNumberFormat="1">
      <alignment vertical="center"/>
    </xf>
    <xf borderId="7" fillId="2" fontId="1" numFmtId="0" xfId="0" applyAlignment="1" applyBorder="1" applyFont="1">
      <alignment vertical="center"/>
    </xf>
    <xf borderId="9" fillId="3" fontId="8" numFmtId="49" xfId="0" applyAlignment="1" applyBorder="1" applyFont="1" applyNumberFormat="1">
      <alignment horizontal="center" vertical="center"/>
    </xf>
    <xf borderId="12" fillId="4" fontId="1" numFmtId="49" xfId="0" applyAlignment="1" applyBorder="1" applyFill="1" applyFont="1" applyNumberFormat="1">
      <alignment vertical="center"/>
    </xf>
    <xf borderId="12" fillId="4" fontId="9" numFmtId="164" xfId="0" applyAlignment="1" applyBorder="1" applyFont="1" applyNumberFormat="1">
      <alignment horizontal="center" vertical="center"/>
    </xf>
    <xf borderId="12" fillId="4" fontId="1" numFmtId="0" xfId="0" applyAlignment="1" applyBorder="1" applyFont="1">
      <alignment vertical="center"/>
    </xf>
    <xf borderId="22" fillId="2" fontId="1" numFmtId="49" xfId="0" applyAlignment="1" applyBorder="1" applyFont="1" applyNumberFormat="1">
      <alignment vertical="center"/>
    </xf>
    <xf borderId="22" fillId="2" fontId="9" numFmtId="164" xfId="0" applyAlignment="1" applyBorder="1" applyFont="1" applyNumberFormat="1">
      <alignment horizontal="center" vertical="center"/>
    </xf>
    <xf borderId="22" fillId="2" fontId="10" numFmtId="49" xfId="0" applyAlignment="1" applyBorder="1" applyFont="1" applyNumberFormat="1">
      <alignment vertical="center"/>
    </xf>
    <xf borderId="22" fillId="2" fontId="11" numFmtId="49" xfId="0" applyAlignment="1" applyBorder="1" applyFont="1" applyNumberFormat="1">
      <alignment vertical="center"/>
    </xf>
    <xf borderId="22" fillId="2" fontId="11" numFmtId="164" xfId="0" applyAlignment="1" applyBorder="1" applyFont="1" applyNumberFormat="1">
      <alignment horizontal="center" vertical="center"/>
    </xf>
    <xf borderId="22" fillId="2" fontId="12" numFmtId="49" xfId="0" applyAlignment="1" applyBorder="1" applyFont="1" applyNumberFormat="1">
      <alignment vertical="center"/>
    </xf>
    <xf borderId="23" fillId="2" fontId="1" numFmtId="0" xfId="0" applyAlignment="1" applyBorder="1" applyFont="1">
      <alignment vertical="center"/>
    </xf>
    <xf borderId="23" fillId="2" fontId="1" numFmtId="164" xfId="0" applyAlignment="1" applyBorder="1" applyFont="1" applyNumberFormat="1">
      <alignment vertical="center"/>
    </xf>
    <xf borderId="9" fillId="5" fontId="11" numFmtId="49" xfId="0" applyAlignment="1" applyBorder="1" applyFill="1" applyFont="1" applyNumberFormat="1">
      <alignment horizontal="center" shrinkToFit="0" vertical="center" wrapText="1"/>
    </xf>
    <xf borderId="9" fillId="5" fontId="11" numFmtId="49" xfId="0" applyAlignment="1" applyBorder="1" applyFont="1" applyNumberFormat="1">
      <alignment horizontal="center" vertical="center"/>
    </xf>
    <xf borderId="12" fillId="2" fontId="9" numFmtId="49" xfId="0" applyAlignment="1" applyBorder="1" applyFont="1" applyNumberFormat="1">
      <alignment vertical="center"/>
    </xf>
    <xf borderId="12" fillId="2" fontId="9" numFmtId="164" xfId="0" applyAlignment="1" applyBorder="1" applyFont="1" applyNumberFormat="1">
      <alignment horizontal="center" vertical="center"/>
    </xf>
    <xf borderId="12" fillId="2" fontId="10" numFmtId="49" xfId="0" applyAlignment="1" applyBorder="1" applyFont="1" applyNumberFormat="1">
      <alignment vertical="center"/>
    </xf>
    <xf borderId="22" fillId="4" fontId="9" numFmtId="49" xfId="0" applyAlignment="1" applyBorder="1" applyFont="1" applyNumberFormat="1">
      <alignment vertical="center"/>
    </xf>
    <xf borderId="22" fillId="4" fontId="9" numFmtId="2" xfId="0" applyAlignment="1" applyBorder="1" applyFont="1" applyNumberFormat="1">
      <alignment horizontal="center" vertical="center"/>
    </xf>
    <xf borderId="22" fillId="4" fontId="10" numFmtId="0" xfId="0" applyAlignment="1" applyBorder="1" applyFont="1">
      <alignment vertical="center"/>
    </xf>
    <xf borderId="22" fillId="2" fontId="12" numFmtId="0" xfId="0" applyAlignment="1" applyBorder="1" applyFont="1">
      <alignment vertical="center"/>
    </xf>
    <xf borderId="12" fillId="4" fontId="9" numFmtId="49" xfId="0" applyAlignment="1" applyBorder="1" applyFont="1" applyNumberFormat="1">
      <alignment vertical="center"/>
    </xf>
    <xf borderId="12" fillId="4" fontId="10" numFmtId="0" xfId="0" applyAlignment="1" applyBorder="1" applyFont="1">
      <alignment vertical="center"/>
    </xf>
    <xf borderId="22" fillId="2" fontId="9" numFmtId="49" xfId="0" applyAlignment="1" applyBorder="1" applyFont="1" applyNumberFormat="1">
      <alignment vertical="center"/>
    </xf>
    <xf borderId="22" fillId="4" fontId="9" numFmtId="164" xfId="0" applyAlignment="1" applyBorder="1" applyFont="1" applyNumberFormat="1">
      <alignment horizontal="center" vertical="center"/>
    </xf>
    <xf borderId="22" fillId="4" fontId="12" numFmtId="0" xfId="0" applyAlignment="1" applyBorder="1" applyFont="1">
      <alignment vertical="center"/>
    </xf>
    <xf borderId="22" fillId="2" fontId="9" numFmtId="2" xfId="0" applyAlignment="1" applyBorder="1" applyFont="1" applyNumberFormat="1">
      <alignment horizontal="center" vertical="center"/>
    </xf>
    <xf borderId="22" fillId="2" fontId="10" numFmtId="0" xfId="0" applyAlignment="1" applyBorder="1" applyFont="1">
      <alignment vertical="center"/>
    </xf>
    <xf borderId="22" fillId="4" fontId="1" numFmtId="49" xfId="0" applyAlignment="1" applyBorder="1" applyFont="1" applyNumberFormat="1">
      <alignment vertical="center"/>
    </xf>
    <xf borderId="12" fillId="2" fontId="1" numFmtId="49" xfId="0" applyAlignment="1" applyBorder="1" applyFont="1" applyNumberFormat="1">
      <alignment vertical="center"/>
    </xf>
    <xf borderId="22" fillId="6" fontId="1" numFmtId="49" xfId="0" applyAlignment="1" applyBorder="1" applyFill="1" applyFont="1" applyNumberFormat="1">
      <alignment vertical="center"/>
    </xf>
    <xf borderId="22" fillId="6" fontId="9" numFmtId="2" xfId="0" applyAlignment="1" applyBorder="1" applyFont="1" applyNumberFormat="1">
      <alignment horizontal="center" vertical="center"/>
    </xf>
    <xf borderId="22" fillId="6" fontId="10" numFmtId="0" xfId="0" applyAlignment="1" applyBorder="1" applyFont="1">
      <alignment vertical="center"/>
    </xf>
    <xf borderId="24" fillId="4" fontId="13" numFmtId="49" xfId="0" applyAlignment="1" applyBorder="1" applyFont="1" applyNumberFormat="1">
      <alignment horizontal="center" shrinkToFit="0" vertical="center" wrapText="1"/>
    </xf>
    <xf borderId="25" fillId="0" fontId="7" numFmtId="0" xfId="0" applyBorder="1" applyFont="1"/>
    <xf borderId="26" fillId="4" fontId="14" numFmtId="49" xfId="0" applyAlignment="1" applyBorder="1" applyFont="1" applyNumberFormat="1">
      <alignment horizontal="center" shrinkToFit="0" vertical="center" wrapText="1"/>
    </xf>
    <xf borderId="27" fillId="0" fontId="7" numFmtId="0" xfId="0" applyBorder="1" applyFont="1"/>
    <xf borderId="28" fillId="0" fontId="7" numFmtId="0" xfId="0" applyBorder="1" applyFont="1"/>
    <xf borderId="29" fillId="0" fontId="7" numFmtId="0" xfId="0" applyBorder="1" applyFont="1"/>
    <xf borderId="30" fillId="0" fontId="7" numFmtId="0" xfId="0" applyBorder="1" applyFont="1"/>
    <xf borderId="31" fillId="0" fontId="7" numFmtId="0" xfId="0" applyBorder="1" applyFont="1"/>
    <xf borderId="32" fillId="0" fontId="7" numFmtId="0" xfId="0" applyBorder="1" applyFont="1"/>
    <xf borderId="33" fillId="2" fontId="1" numFmtId="0" xfId="0" applyAlignment="1" applyBorder="1" applyFont="1">
      <alignment vertical="center"/>
    </xf>
    <xf borderId="9" fillId="3" fontId="6" numFmtId="164" xfId="0" applyAlignment="1" applyBorder="1" applyFont="1" applyNumberFormat="1">
      <alignment horizontal="center" vertical="center"/>
    </xf>
    <xf borderId="34" fillId="2" fontId="1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571500</xdr:colOff>
      <xdr:row>3</xdr:row>
      <xdr:rowOff>38100</xdr:rowOff>
    </xdr:from>
    <xdr:ext cx="3705225" cy="1209675"/>
    <xdr:pic>
      <xdr:nvPicPr>
        <xdr:cNvPr descr="Image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8.89"/>
    <col customWidth="1" min="2" max="2" width="63.67"/>
    <col customWidth="1" min="3" max="6" width="10.89"/>
    <col customWidth="1" min="7" max="26" width="10.78"/>
  </cols>
  <sheetData>
    <row r="1" ht="25.5" customHeight="1">
      <c r="A1" s="1"/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5.5" customHeight="1">
      <c r="A2" s="5"/>
      <c r="B2" s="6"/>
      <c r="C2" s="7"/>
      <c r="D2" s="7"/>
      <c r="E2" s="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4.5" customHeight="1">
      <c r="A3" s="9"/>
      <c r="B3" s="10" t="s">
        <v>0</v>
      </c>
      <c r="C3" s="11"/>
      <c r="D3" s="7"/>
      <c r="E3" s="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5.5" customHeight="1">
      <c r="A4" s="5"/>
      <c r="B4" s="12"/>
      <c r="C4" s="7"/>
      <c r="D4" s="7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5.5" customHeight="1">
      <c r="A5" s="5"/>
      <c r="B5" s="7"/>
      <c r="C5" s="7"/>
      <c r="D5" s="7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5.5" customHeight="1">
      <c r="A6" s="5"/>
      <c r="B6" s="7"/>
      <c r="C6" s="7"/>
      <c r="D6" s="7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5.5" customHeight="1">
      <c r="A7" s="5"/>
      <c r="B7" s="13"/>
      <c r="C7" s="7"/>
      <c r="D7" s="7"/>
      <c r="E7" s="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34.5" customHeight="1">
      <c r="A8" s="9"/>
      <c r="B8" s="10" t="s">
        <v>1</v>
      </c>
      <c r="C8" s="11"/>
      <c r="D8" s="7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5.5" customHeight="1">
      <c r="A9" s="5"/>
      <c r="B9" s="12"/>
      <c r="C9" s="7"/>
      <c r="D9" s="7"/>
      <c r="E9" s="8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5.5" customHeight="1">
      <c r="A10" s="5"/>
      <c r="B10" s="14" t="s">
        <v>2</v>
      </c>
      <c r="C10" s="7"/>
      <c r="D10" s="7"/>
      <c r="E10" s="8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5.5" customHeight="1">
      <c r="A11" s="5"/>
      <c r="B11" s="15" t="s">
        <v>3</v>
      </c>
      <c r="C11" s="7"/>
      <c r="D11" s="7"/>
      <c r="E11" s="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5.5" customHeight="1">
      <c r="A12" s="5"/>
      <c r="B12" s="6"/>
      <c r="C12" s="7"/>
      <c r="D12" s="7"/>
      <c r="E12" s="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8.25" customHeight="1">
      <c r="A13" s="9"/>
      <c r="B13" s="16" t="s">
        <v>4</v>
      </c>
      <c r="C13" s="11"/>
      <c r="D13" s="7"/>
      <c r="E13" s="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9.75" customHeight="1">
      <c r="A14" s="17"/>
      <c r="B14" s="18" t="s">
        <v>5</v>
      </c>
      <c r="C14" s="19"/>
      <c r="D14" s="19"/>
      <c r="E14" s="20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5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5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5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5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5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5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5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5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5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5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5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5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5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5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5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5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25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25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25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5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25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5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5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25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25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25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25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25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25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25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25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25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25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25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25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25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25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5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25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25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25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25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25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25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25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25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25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25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25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25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25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25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25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25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25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25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25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25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25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25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25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25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25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25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25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25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25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25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25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25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25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25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25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25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25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25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25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25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25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25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25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25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25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25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25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25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25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25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25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25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25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25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25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25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25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25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25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25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25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25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25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25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25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25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25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25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25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25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25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25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25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25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25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25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25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25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25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25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25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25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25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25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25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25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25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25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25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25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25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25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25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25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25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25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25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25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25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25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25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25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25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25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25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25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25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25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25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25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25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25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25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25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25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25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25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25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25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25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25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25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25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25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25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25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25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25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25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25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25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25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25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25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25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25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25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25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25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25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25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25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25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25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25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25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25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25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25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25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25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25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25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25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25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25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25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25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25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25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25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25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25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25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25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25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25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25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25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25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25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25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25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25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25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25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25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25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25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25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25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25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25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25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25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25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25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25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25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25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25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25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25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25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25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25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25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25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25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25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25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25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25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25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25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25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25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25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25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25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25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25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25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25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25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25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25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25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25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25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25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25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25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25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25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25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25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25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25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25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25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25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25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25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25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25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25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25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25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25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25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25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25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25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25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25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25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25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25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25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25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25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25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25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25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25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25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25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25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25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25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25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25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25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25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25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25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25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25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25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25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25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25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25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25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25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25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25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25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25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25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25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25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25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25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25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25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25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25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25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25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25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25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25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25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25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25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25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25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25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25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25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25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25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25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25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25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25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25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25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25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25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25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25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25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25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25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25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25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25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25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25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25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25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25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25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25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25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25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25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25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25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25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25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25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25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25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25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25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25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25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25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25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25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25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25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25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25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25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25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25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25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25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25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25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25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25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25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25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25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25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25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25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25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25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25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25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25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25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25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25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25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25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25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25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25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25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25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25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25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25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25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25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25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25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25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25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25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25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25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25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25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25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25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25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25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25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25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25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25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25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25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25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25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25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25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25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25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25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25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25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25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25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25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25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25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25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25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25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25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25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25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25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25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25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25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25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25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25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25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25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25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25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25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25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25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25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25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25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25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25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25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25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25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25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25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25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25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25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25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25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25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25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25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25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25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25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25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25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25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25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25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25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25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25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25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25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25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25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25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25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25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25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25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25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25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25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25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25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25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25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25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25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25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25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25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25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25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25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25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25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25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25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25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25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25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25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25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25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25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25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25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25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25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25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25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25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25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25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25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25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25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25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25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25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25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25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25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25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25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25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25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25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25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25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25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25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25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25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25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25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25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25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25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25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25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25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25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25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25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25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25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25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25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25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25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25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25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25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25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25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25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25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25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25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25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25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25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25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25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25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25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25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25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25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25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25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25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25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25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25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25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25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25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25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25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25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25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25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25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25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25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25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25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25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25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25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25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25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25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25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25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25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25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25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25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25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25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25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25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25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25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25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25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25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25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25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25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25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25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25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25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25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25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25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25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25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25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25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25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25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25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25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25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25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25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25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25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25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25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25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25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25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25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25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25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25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25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25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25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25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25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25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25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25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25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25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25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25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25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25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25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25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25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25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25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25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25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25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25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25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25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25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25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25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25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25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25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25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25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25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25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25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25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25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25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25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25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25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25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25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25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25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25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25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25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25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25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25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25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25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25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25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25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25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25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25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25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25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25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25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25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25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25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25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25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25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25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25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25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25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25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25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25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25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25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25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25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25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25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25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25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25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25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25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25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25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25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25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25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25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25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25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25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25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25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25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25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25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25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25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25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25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25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25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25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25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25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25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25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25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25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25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25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25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25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25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25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25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25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25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25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25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25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25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25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25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25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25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25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25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25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25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25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25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25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25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25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25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25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25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25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25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25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25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25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25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25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25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25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25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25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25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25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25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25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25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25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25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25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25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25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25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25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25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25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25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25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25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25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25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25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25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25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25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25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25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25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25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25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25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25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25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25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25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25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25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25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25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25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25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25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25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25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25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25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25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25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25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25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25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25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25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25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25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25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25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25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25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25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25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25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25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25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25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25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25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25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25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25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25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25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25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25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25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25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25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25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25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25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25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25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25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25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25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25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25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25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25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25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25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25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25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25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25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25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25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25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25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25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25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25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25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25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25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25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25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25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25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25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25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25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25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25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25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25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25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25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25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25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25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25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25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25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25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25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25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25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25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25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25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25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25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25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25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25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25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25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25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25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25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25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25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25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25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25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25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25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25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25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25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25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25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25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25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25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25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25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1.0" footer="0.0" header="0.0" left="0.75" right="0.75" top="1.0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4.22"/>
    <col customWidth="1" min="2" max="2" width="60.44"/>
    <col customWidth="1" min="3" max="3" width="20.33"/>
    <col customWidth="1" min="4" max="4" width="84.22"/>
    <col customWidth="1" min="5" max="6" width="10.89"/>
    <col customWidth="1" min="7" max="26" width="10.78"/>
  </cols>
  <sheetData>
    <row r="1" ht="24.75" customHeight="1">
      <c r="A1" s="21"/>
      <c r="B1" s="22"/>
      <c r="C1" s="22"/>
      <c r="D1" s="22"/>
      <c r="E1" s="2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69.75" customHeight="1">
      <c r="A2" s="24"/>
      <c r="B2" s="25" t="s">
        <v>6</v>
      </c>
      <c r="C2" s="26"/>
      <c r="D2" s="27"/>
      <c r="E2" s="2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29"/>
      <c r="B3" s="30"/>
      <c r="C3" s="31"/>
      <c r="D3" s="30"/>
      <c r="E3" s="3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4.5" customHeight="1">
      <c r="A4" s="24"/>
      <c r="B4" s="33" t="s">
        <v>7</v>
      </c>
      <c r="C4" s="33" t="s">
        <v>8</v>
      </c>
      <c r="D4" s="33" t="s">
        <v>9</v>
      </c>
      <c r="E4" s="2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24"/>
      <c r="B5" s="34" t="s">
        <v>10</v>
      </c>
      <c r="C5" s="35">
        <v>100000.0</v>
      </c>
      <c r="D5" s="36"/>
      <c r="E5" s="2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9.5" customHeight="1">
      <c r="A6" s="24"/>
      <c r="B6" s="37" t="s">
        <v>11</v>
      </c>
      <c r="C6" s="38">
        <f>0.3*C5</f>
        <v>30000</v>
      </c>
      <c r="D6" s="39" t="s">
        <v>12</v>
      </c>
      <c r="E6" s="2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24"/>
      <c r="B7" s="40" t="s">
        <v>13</v>
      </c>
      <c r="C7" s="41">
        <f>(C5+C6)/235</f>
        <v>553.1914894</v>
      </c>
      <c r="D7" s="42" t="s">
        <v>14</v>
      </c>
      <c r="E7" s="2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3.5" customHeight="1">
      <c r="A8" s="24"/>
      <c r="B8" s="43"/>
      <c r="C8" s="44"/>
      <c r="D8" s="43"/>
      <c r="E8" s="2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29"/>
      <c r="B9" s="30"/>
      <c r="C9" s="31"/>
      <c r="D9" s="30"/>
      <c r="E9" s="3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57.75" customHeight="1">
      <c r="A10" s="24"/>
      <c r="B10" s="45" t="s">
        <v>15</v>
      </c>
      <c r="C10" s="46" t="s">
        <v>8</v>
      </c>
      <c r="D10" s="46" t="s">
        <v>9</v>
      </c>
      <c r="E10" s="28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24"/>
      <c r="B11" s="47" t="s">
        <v>16</v>
      </c>
      <c r="C11" s="48">
        <f>0.37*C7</f>
        <v>204.6808511</v>
      </c>
      <c r="D11" s="49" t="s">
        <v>17</v>
      </c>
      <c r="E11" s="2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9.5" customHeight="1">
      <c r="A12" s="24"/>
      <c r="B12" s="50" t="s">
        <v>18</v>
      </c>
      <c r="C12" s="51">
        <v>90.0</v>
      </c>
      <c r="D12" s="52"/>
      <c r="E12" s="2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24"/>
      <c r="B13" s="40" t="s">
        <v>19</v>
      </c>
      <c r="C13" s="41">
        <f>C11*C12</f>
        <v>18421.2766</v>
      </c>
      <c r="D13" s="53"/>
      <c r="E13" s="2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3.5" customHeight="1">
      <c r="A14" s="24"/>
      <c r="B14" s="43"/>
      <c r="C14" s="44"/>
      <c r="D14" s="43"/>
      <c r="E14" s="28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3.5" customHeight="1">
      <c r="A15" s="29"/>
      <c r="B15" s="30"/>
      <c r="C15" s="31"/>
      <c r="D15" s="30"/>
      <c r="E15" s="32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34.5" customHeight="1">
      <c r="A16" s="24"/>
      <c r="B16" s="46" t="s">
        <v>20</v>
      </c>
      <c r="C16" s="46" t="s">
        <v>8</v>
      </c>
      <c r="D16" s="46" t="s">
        <v>9</v>
      </c>
      <c r="E16" s="28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9.5" customHeight="1">
      <c r="A17" s="24"/>
      <c r="B17" s="54" t="s">
        <v>21</v>
      </c>
      <c r="C17" s="35">
        <v>75000.0</v>
      </c>
      <c r="D17" s="55"/>
      <c r="E17" s="2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9.5" customHeight="1">
      <c r="A18" s="24"/>
      <c r="B18" s="56" t="s">
        <v>22</v>
      </c>
      <c r="C18" s="38">
        <f>(C17/235)/7.5</f>
        <v>42.55319149</v>
      </c>
      <c r="D18" s="42" t="s">
        <v>23</v>
      </c>
      <c r="E18" s="28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9.5" customHeight="1">
      <c r="A19" s="24"/>
      <c r="B19" s="56" t="s">
        <v>24</v>
      </c>
      <c r="C19" s="38">
        <f>C18*3</f>
        <v>127.6595745</v>
      </c>
      <c r="D19" s="39" t="s">
        <v>25</v>
      </c>
      <c r="E19" s="2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9.5" customHeight="1">
      <c r="A20" s="24"/>
      <c r="B20" s="50" t="s">
        <v>26</v>
      </c>
      <c r="C20" s="57">
        <v>500.0</v>
      </c>
      <c r="D20" s="58"/>
      <c r="E20" s="2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9.5" customHeight="1">
      <c r="A21" s="24"/>
      <c r="B21" s="50" t="s">
        <v>27</v>
      </c>
      <c r="C21" s="51">
        <v>20.0</v>
      </c>
      <c r="D21" s="52"/>
      <c r="E21" s="2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9.5" customHeight="1">
      <c r="A22" s="24"/>
      <c r="B22" s="50" t="s">
        <v>28</v>
      </c>
      <c r="C22" s="51">
        <v>10.0</v>
      </c>
      <c r="D22" s="52"/>
      <c r="E22" s="28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9.5" customHeight="1">
      <c r="A23" s="24"/>
      <c r="B23" s="56" t="s">
        <v>29</v>
      </c>
      <c r="C23" s="59">
        <f>C21+C22</f>
        <v>30</v>
      </c>
      <c r="D23" s="60"/>
      <c r="E23" s="2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9.5" customHeight="1">
      <c r="A24" s="24"/>
      <c r="B24" s="50" t="s">
        <v>30</v>
      </c>
      <c r="C24" s="57">
        <v>500.0</v>
      </c>
      <c r="D24" s="52"/>
      <c r="E24" s="28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9.5" customHeight="1">
      <c r="A25" s="24"/>
      <c r="B25" s="50" t="s">
        <v>31</v>
      </c>
      <c r="C25" s="57">
        <v>200.0</v>
      </c>
      <c r="D25" s="52"/>
      <c r="E25" s="28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9.5" customHeight="1">
      <c r="A26" s="24"/>
      <c r="B26" s="40" t="s">
        <v>32</v>
      </c>
      <c r="C26" s="41">
        <f>C19+(C18*C23)+C24+C25</f>
        <v>2104.255319</v>
      </c>
      <c r="D26" s="53"/>
      <c r="E26" s="28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3.5" customHeight="1">
      <c r="A27" s="24"/>
      <c r="B27" s="43"/>
      <c r="C27" s="44"/>
      <c r="D27" s="43"/>
      <c r="E27" s="2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3.5" customHeight="1">
      <c r="A28" s="29"/>
      <c r="B28" s="30"/>
      <c r="C28" s="31"/>
      <c r="D28" s="30"/>
      <c r="E28" s="32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34.5" customHeight="1">
      <c r="A29" s="24"/>
      <c r="B29" s="46" t="s">
        <v>33</v>
      </c>
      <c r="C29" s="46" t="s">
        <v>8</v>
      </c>
      <c r="D29" s="46" t="s">
        <v>9</v>
      </c>
      <c r="E29" s="2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9.5" customHeight="1">
      <c r="A30" s="24"/>
      <c r="B30" s="34" t="s">
        <v>34</v>
      </c>
      <c r="C30" s="35">
        <v>150000.0</v>
      </c>
      <c r="D30" s="55"/>
      <c r="E30" s="2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9.5" customHeight="1">
      <c r="A31" s="24"/>
      <c r="B31" s="37" t="s">
        <v>35</v>
      </c>
      <c r="C31" s="38">
        <f>(C30/235)</f>
        <v>638.2978723</v>
      </c>
      <c r="D31" s="39" t="s">
        <v>14</v>
      </c>
      <c r="E31" s="2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9.5" customHeight="1">
      <c r="A32" s="24"/>
      <c r="B32" s="61" t="s">
        <v>36</v>
      </c>
      <c r="C32" s="51">
        <v>10.0</v>
      </c>
      <c r="D32" s="52"/>
      <c r="E32" s="2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9.5" customHeight="1">
      <c r="A33" s="24"/>
      <c r="B33" s="61" t="s">
        <v>37</v>
      </c>
      <c r="C33" s="57">
        <v>500.0</v>
      </c>
      <c r="D33" s="52"/>
      <c r="E33" s="2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9.5" customHeight="1">
      <c r="A34" s="24"/>
      <c r="B34" s="40" t="s">
        <v>38</v>
      </c>
      <c r="C34" s="41">
        <f>(C31*C32)+C33</f>
        <v>6882.978723</v>
      </c>
      <c r="D34" s="53"/>
      <c r="E34" s="2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3.5" customHeight="1">
      <c r="A35" s="24"/>
      <c r="B35" s="43"/>
      <c r="C35" s="44"/>
      <c r="D35" s="43"/>
      <c r="E35" s="2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29"/>
      <c r="B36" s="30"/>
      <c r="C36" s="31"/>
      <c r="D36" s="30"/>
      <c r="E36" s="32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34.5" customHeight="1">
      <c r="A37" s="24"/>
      <c r="B37" s="46" t="s">
        <v>39</v>
      </c>
      <c r="C37" s="46" t="s">
        <v>8</v>
      </c>
      <c r="D37" s="46" t="s">
        <v>9</v>
      </c>
      <c r="E37" s="28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8.75" customHeight="1">
      <c r="A38" s="24"/>
      <c r="B38" s="62" t="s">
        <v>40</v>
      </c>
      <c r="C38" s="48">
        <f>C7</f>
        <v>553.1914894</v>
      </c>
      <c r="D38" s="49" t="s">
        <v>41</v>
      </c>
      <c r="E38" s="2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8.75" customHeight="1">
      <c r="A39" s="24"/>
      <c r="B39" s="63" t="s">
        <v>42</v>
      </c>
      <c r="C39" s="64">
        <v>90.0</v>
      </c>
      <c r="D39" s="65"/>
      <c r="E39" s="28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8.75" customHeight="1">
      <c r="A40" s="24"/>
      <c r="B40" s="40" t="s">
        <v>43</v>
      </c>
      <c r="C40" s="41">
        <f>0.5*(C38*C39)</f>
        <v>24893.61702</v>
      </c>
      <c r="D40" s="39" t="s">
        <v>44</v>
      </c>
      <c r="E40" s="28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3.5" customHeight="1">
      <c r="A41" s="24"/>
      <c r="B41" s="43"/>
      <c r="C41" s="44"/>
      <c r="D41" s="43"/>
      <c r="E41" s="28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0" customHeight="1">
      <c r="A42" s="29"/>
      <c r="B42" s="30"/>
      <c r="C42" s="31"/>
      <c r="D42" s="30"/>
      <c r="E42" s="32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30.75" customHeight="1">
      <c r="A43" s="24"/>
      <c r="B43" s="66" t="s">
        <v>45</v>
      </c>
      <c r="C43" s="67"/>
      <c r="D43" s="68" t="s">
        <v>46</v>
      </c>
      <c r="E43" s="28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0" customHeight="1">
      <c r="A44" s="24"/>
      <c r="B44" s="69"/>
      <c r="C44" s="70"/>
      <c r="D44" s="71"/>
      <c r="E44" s="28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0" customHeight="1">
      <c r="A45" s="24"/>
      <c r="B45" s="69"/>
      <c r="C45" s="70"/>
      <c r="D45" s="71"/>
      <c r="E45" s="28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0" customHeight="1">
      <c r="A46" s="24"/>
      <c r="B46" s="72"/>
      <c r="C46" s="73"/>
      <c r="D46" s="74"/>
      <c r="E46" s="28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0" customHeight="1">
      <c r="A47" s="29"/>
      <c r="B47" s="30"/>
      <c r="C47" s="31"/>
      <c r="D47" s="30"/>
      <c r="E47" s="32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48.0" customHeight="1">
      <c r="A48" s="75"/>
      <c r="B48" s="25" t="s">
        <v>47</v>
      </c>
      <c r="C48" s="27"/>
      <c r="D48" s="76">
        <f>C13+C26+C34+C40</f>
        <v>52302.12766</v>
      </c>
      <c r="E48" s="7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B2:D2"/>
    <mergeCell ref="B43:C46"/>
    <mergeCell ref="D43:D46"/>
    <mergeCell ref="B48:C48"/>
  </mergeCells>
  <printOptions/>
  <pageMargins bottom="0.75" footer="0.0" header="0.0" left="0.7" right="0.7" top="0.75"/>
  <pageSetup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